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2820" windowWidth="18020" windowHeight="17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1" authorId="0">
      <text>
        <r>
          <rPr>
            <sz val="11"/>
            <color indexed="8"/>
            <rFont val="Calibri"/>
            <family val="2"/>
          </rPr>
          <t>Estimated amount for maintenance for suites and common areas that will need to be done that should have been done by the previous owner</t>
        </r>
      </text>
    </comment>
    <comment ref="A43" authorId="0">
      <text>
        <r>
          <rPr>
            <sz val="11"/>
            <color indexed="8"/>
            <rFont val="Calibri"/>
            <family val="2"/>
          </rPr>
          <t>Revenue - Expenses</t>
        </r>
      </text>
    </comment>
    <comment ref="A45" authorId="0">
      <text>
        <r>
          <rPr>
            <sz val="11"/>
            <color indexed="8"/>
            <rFont val="Calibri"/>
            <family val="2"/>
          </rPr>
          <t>NOI – Mortgage Payments</t>
        </r>
      </text>
    </comment>
    <comment ref="A47" authorId="0">
      <text>
        <r>
          <rPr>
            <sz val="11"/>
            <color indexed="8"/>
            <rFont val="Calibri"/>
            <family val="2"/>
          </rPr>
          <t>Down Payment + Closing Costs + Deferred Maintenance Cost</t>
        </r>
      </text>
    </comment>
    <comment ref="A48" authorId="0">
      <text>
        <r>
          <rPr>
            <sz val="11"/>
            <color indexed="8"/>
            <rFont val="Calibri"/>
            <family val="2"/>
          </rPr>
          <t>NOI / Purchase Price</t>
        </r>
      </text>
    </comment>
    <comment ref="A49" authorId="0">
      <text>
        <r>
          <rPr>
            <sz val="11"/>
            <color indexed="8"/>
            <rFont val="Calibri"/>
            <family val="2"/>
          </rPr>
          <t>Annual profit / Cash Outlay</t>
        </r>
      </text>
    </comment>
    <comment ref="A50" authorId="0">
      <text>
        <r>
          <rPr>
            <sz val="11"/>
            <color indexed="8"/>
            <rFont val="Calibri"/>
            <family val="2"/>
          </rPr>
          <t>How many years it will take before you get your money back</t>
        </r>
      </text>
    </comment>
    <comment ref="A52" authorId="0">
      <text>
        <r>
          <rPr>
            <sz val="11"/>
            <color indexed="8"/>
            <rFont val="Calibri"/>
            <family val="2"/>
          </rPr>
          <t>Amount you should pay in order to receive your required Cap Rate</t>
        </r>
      </text>
    </comment>
    <comment ref="C52" authorId="0">
      <text>
        <r>
          <rPr>
            <sz val="11"/>
            <color indexed="8"/>
            <rFont val="Calibri"/>
            <family val="2"/>
          </rPr>
          <t>Enter your desired Cap Rate</t>
        </r>
      </text>
    </comment>
  </commentList>
</comments>
</file>

<file path=xl/sharedStrings.xml><?xml version="1.0" encoding="utf-8"?>
<sst xmlns="http://schemas.openxmlformats.org/spreadsheetml/2006/main" count="57" uniqueCount="43">
  <si>
    <t>Building Cost</t>
  </si>
  <si>
    <t>Amount</t>
  </si>
  <si>
    <t>Monthly</t>
  </si>
  <si>
    <t>Yearly</t>
  </si>
  <si>
    <t>Down Payment</t>
  </si>
  <si>
    <t>Mortgage Amount</t>
  </si>
  <si>
    <t>Closing Costs</t>
  </si>
  <si>
    <t>Mortgage Rate</t>
  </si>
  <si>
    <t>Amortization Period (years)</t>
  </si>
  <si>
    <t>Deferred Maintenance Expense</t>
  </si>
  <si>
    <t>REVENUE</t>
  </si>
  <si>
    <t>Monthly Rent</t>
  </si>
  <si>
    <t>Suite 1</t>
  </si>
  <si>
    <t>Suite 2</t>
  </si>
  <si>
    <t>Commercial 1</t>
  </si>
  <si>
    <t>Total Revenue</t>
  </si>
  <si>
    <t>EXPENSES</t>
  </si>
  <si>
    <t>Monthly/Yearly</t>
  </si>
  <si>
    <t>Property Taxes</t>
  </si>
  <si>
    <t>Y</t>
  </si>
  <si>
    <t>Leasehold Improvements</t>
  </si>
  <si>
    <t>Insurance</t>
  </si>
  <si>
    <t>Hydro</t>
  </si>
  <si>
    <t>Gas</t>
  </si>
  <si>
    <t>Water</t>
  </si>
  <si>
    <t>Water Heater</t>
  </si>
  <si>
    <t>Phone, Internet &amp; Satellite</t>
  </si>
  <si>
    <t xml:space="preserve">Property Management </t>
  </si>
  <si>
    <t>Building Maintenance 10%</t>
  </si>
  <si>
    <t xml:space="preserve">Vacancy Allowance </t>
  </si>
  <si>
    <t>Total Expenses</t>
  </si>
  <si>
    <t>The Math</t>
  </si>
  <si>
    <t>Net Operating Income (NOI)</t>
  </si>
  <si>
    <t>Mortgage Payments</t>
  </si>
  <si>
    <t>Net Profit</t>
  </si>
  <si>
    <t>Cash Outlay</t>
  </si>
  <si>
    <t>Cap Rate</t>
  </si>
  <si>
    <t>Return on Investment (ROI)</t>
  </si>
  <si>
    <t>Years to recover outlay</t>
  </si>
  <si>
    <t>Purchase Price</t>
  </si>
  <si>
    <t>Suite 3</t>
  </si>
  <si>
    <t>Suite 4</t>
  </si>
  <si>
    <t>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</si>
</sst>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\$* #,##0.00_);_(\$* \(#,##0.00\);_(\$* \-??_);_(@_)"/>
    <numFmt numFmtId="173" formatCode="\$#,##0.00;[Red]&quot;-$&quot;#,##0.00"/>
    <numFmt numFmtId="174" formatCode="[$$-1009]#,##0.00;[Red]\-[$$-1009]#,##0.00"/>
    <numFmt numFmtId="175" formatCode="\$#,##0_);[Red]&quot;($&quot;#,##0\)"/>
    <numFmt numFmtId="176" formatCode="\$#,##0.0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6" fillId="12" borderId="10" xfId="0" applyFont="1" applyFill="1" applyBorder="1" applyAlignment="1">
      <alignment/>
    </xf>
    <xf numFmtId="0" fontId="16" fillId="12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2" fontId="0" fillId="24" borderId="0" xfId="44" applyFont="1" applyFill="1" applyBorder="1" applyAlignment="1" applyProtection="1">
      <alignment/>
      <protection locked="0"/>
    </xf>
    <xf numFmtId="173" fontId="0" fillId="24" borderId="0" xfId="44" applyNumberFormat="1" applyFont="1" applyFill="1" applyBorder="1" applyAlignment="1" applyProtection="1">
      <alignment/>
      <protection locked="0"/>
    </xf>
    <xf numFmtId="172" fontId="0" fillId="0" borderId="0" xfId="44" applyFont="1" applyFill="1" applyBorder="1" applyAlignment="1" applyProtection="1">
      <alignment/>
      <protection/>
    </xf>
    <xf numFmtId="174" fontId="0" fillId="0" borderId="0" xfId="0" applyNumberFormat="1" applyFont="1" applyAlignment="1">
      <alignment/>
    </xf>
    <xf numFmtId="174" fontId="0" fillId="0" borderId="0" xfId="0" applyNumberFormat="1" applyBorder="1" applyAlignment="1">
      <alignment/>
    </xf>
    <xf numFmtId="174" fontId="0" fillId="24" borderId="0" xfId="0" applyNumberFormat="1" applyFill="1" applyAlignment="1" applyProtection="1">
      <alignment/>
      <protection locked="0"/>
    </xf>
    <xf numFmtId="10" fontId="0" fillId="24" borderId="0" xfId="0" applyNumberFormat="1" applyFill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5" fontId="0" fillId="24" borderId="0" xfId="0" applyNumberForma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6" fillId="12" borderId="12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0" fillId="24" borderId="11" xfId="0" applyFont="1" applyFill="1" applyBorder="1" applyAlignment="1" applyProtection="1">
      <alignment/>
      <protection locked="0"/>
    </xf>
    <xf numFmtId="172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74" fontId="0" fillId="0" borderId="17" xfId="0" applyNumberFormat="1" applyBorder="1" applyAlignment="1">
      <alignment/>
    </xf>
    <xf numFmtId="174" fontId="0" fillId="24" borderId="0" xfId="0" applyNumberFormat="1" applyFill="1" applyBorder="1" applyAlignment="1" applyProtection="1">
      <alignment/>
      <protection locked="0"/>
    </xf>
    <xf numFmtId="176" fontId="0" fillId="0" borderId="0" xfId="0" applyNumberFormat="1" applyBorder="1" applyAlignment="1">
      <alignment/>
    </xf>
    <xf numFmtId="0" fontId="0" fillId="24" borderId="12" xfId="0" applyFont="1" applyFill="1" applyBorder="1" applyAlignment="1" applyProtection="1">
      <alignment/>
      <protection locked="0"/>
    </xf>
    <xf numFmtId="9" fontId="0" fillId="24" borderId="0" xfId="0" applyNumberFormat="1" applyFill="1" applyBorder="1" applyAlignment="1" applyProtection="1">
      <alignment/>
      <protection locked="0"/>
    </xf>
    <xf numFmtId="175" fontId="0" fillId="0" borderId="11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0" fontId="0" fillId="0" borderId="0" xfId="57" applyNumberFormat="1" applyFont="1" applyFill="1" applyBorder="1" applyAlignment="1" applyProtection="1">
      <alignment/>
      <protection/>
    </xf>
    <xf numFmtId="10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10" fontId="0" fillId="24" borderId="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2">
      <selection activeCell="E9" sqref="E9"/>
    </sheetView>
  </sheetViews>
  <sheetFormatPr defaultColWidth="8.8515625" defaultRowHeight="15"/>
  <cols>
    <col min="1" max="1" width="31.7109375" style="0" customWidth="1"/>
    <col min="2" max="2" width="14.28125" style="0" customWidth="1"/>
    <col min="3" max="3" width="16.421875" style="0" customWidth="1"/>
    <col min="4" max="4" width="14.7109375" style="0" customWidth="1"/>
    <col min="5" max="5" width="14.00390625" style="0" customWidth="1"/>
    <col min="6" max="6" width="11.28125" style="0" customWidth="1"/>
    <col min="7" max="7" width="13.28125" style="0" customWidth="1"/>
    <col min="8" max="9" width="8.8515625" style="0" customWidth="1"/>
    <col min="10" max="10" width="11.421875" style="0" customWidth="1"/>
  </cols>
  <sheetData>
    <row r="2" spans="1:7" ht="13.5">
      <c r="A2" s="1" t="s">
        <v>0</v>
      </c>
      <c r="B2" s="1"/>
      <c r="C2" s="1"/>
      <c r="D2" s="1" t="s">
        <v>1</v>
      </c>
      <c r="E2" s="2" t="s">
        <v>2</v>
      </c>
      <c r="F2" s="2" t="s">
        <v>3</v>
      </c>
      <c r="G2" s="2"/>
    </row>
    <row r="3" spans="1:7" ht="13.5">
      <c r="A3" s="3"/>
      <c r="F3" s="4"/>
      <c r="G3" s="3"/>
    </row>
    <row r="4" spans="1:7" ht="13.5">
      <c r="A4" s="3" t="s">
        <v>0</v>
      </c>
      <c r="D4" s="5">
        <v>528800</v>
      </c>
      <c r="F4" s="4"/>
      <c r="G4" s="3"/>
    </row>
    <row r="5" spans="1:7" ht="13.5">
      <c r="A5" s="3" t="s">
        <v>4</v>
      </c>
      <c r="D5" s="6">
        <v>158640</v>
      </c>
      <c r="F5" s="4"/>
      <c r="G5" s="3"/>
    </row>
    <row r="6" spans="1:7" ht="13.5">
      <c r="A6" s="3" t="s">
        <v>5</v>
      </c>
      <c r="D6" s="7">
        <f>D4-D5</f>
        <v>370160</v>
      </c>
      <c r="E6" s="8">
        <f>-PMT(D8/12,D9*12,D6,0,1)</f>
        <v>2154.93958271794</v>
      </c>
      <c r="F6" s="9">
        <f>E6*12</f>
        <v>25859.274992615283</v>
      </c>
      <c r="G6" s="3"/>
    </row>
    <row r="7" spans="1:7" ht="15">
      <c r="A7" s="3" t="s">
        <v>6</v>
      </c>
      <c r="D7" s="10">
        <v>1000</v>
      </c>
      <c r="F7" s="4"/>
      <c r="G7" s="3"/>
    </row>
    <row r="8" spans="1:7" ht="15">
      <c r="A8" s="3" t="s">
        <v>7</v>
      </c>
      <c r="D8" s="11">
        <v>0.05</v>
      </c>
      <c r="F8" s="4"/>
      <c r="G8" s="3"/>
    </row>
    <row r="9" spans="1:7" ht="15">
      <c r="A9" s="3" t="s">
        <v>8</v>
      </c>
      <c r="D9" s="12">
        <v>25</v>
      </c>
      <c r="G9" s="3"/>
    </row>
    <row r="10" spans="1:7" ht="15">
      <c r="A10" s="3"/>
      <c r="G10" s="3"/>
    </row>
    <row r="11" spans="1:7" ht="15">
      <c r="A11" s="13" t="s">
        <v>9</v>
      </c>
      <c r="B11" s="9"/>
      <c r="D11" s="14">
        <v>0</v>
      </c>
      <c r="G11" s="3"/>
    </row>
    <row r="12" spans="1:7" ht="15.75">
      <c r="A12" s="15"/>
      <c r="B12" s="16"/>
      <c r="C12" s="16"/>
      <c r="D12" s="16"/>
      <c r="E12" s="17"/>
      <c r="F12" s="17"/>
      <c r="G12" s="18"/>
    </row>
    <row r="13" spans="1:7" ht="15">
      <c r="A13" s="1" t="s">
        <v>10</v>
      </c>
      <c r="B13" s="19"/>
      <c r="C13" s="19"/>
      <c r="D13" s="19" t="s">
        <v>11</v>
      </c>
      <c r="E13" s="2" t="s">
        <v>2</v>
      </c>
      <c r="F13" s="2" t="s">
        <v>3</v>
      </c>
      <c r="G13" s="20"/>
    </row>
    <row r="14" ht="15">
      <c r="A14" s="3"/>
    </row>
    <row r="15" spans="1:9" ht="15">
      <c r="A15" s="21" t="s">
        <v>12</v>
      </c>
      <c r="D15" s="5">
        <v>800</v>
      </c>
      <c r="G15" s="3"/>
      <c r="I15" s="22"/>
    </row>
    <row r="16" spans="1:7" ht="15">
      <c r="A16" s="21" t="s">
        <v>13</v>
      </c>
      <c r="B16" s="9"/>
      <c r="C16" s="9"/>
      <c r="D16" s="5">
        <v>575</v>
      </c>
      <c r="G16" s="3"/>
    </row>
    <row r="17" spans="1:7" ht="15">
      <c r="A17" s="38" t="s">
        <v>40</v>
      </c>
      <c r="B17" s="9"/>
      <c r="C17" s="9"/>
      <c r="D17" s="5">
        <v>700</v>
      </c>
      <c r="G17" s="3"/>
    </row>
    <row r="18" spans="1:7" ht="13.5">
      <c r="A18" s="38" t="s">
        <v>41</v>
      </c>
      <c r="B18" s="9"/>
      <c r="C18" s="9"/>
      <c r="D18" s="5">
        <v>750</v>
      </c>
      <c r="G18" s="3"/>
    </row>
    <row r="19" spans="1:7" ht="13.5">
      <c r="A19" s="21" t="s">
        <v>14</v>
      </c>
      <c r="B19" s="9"/>
      <c r="C19" s="9"/>
      <c r="D19" s="5">
        <v>900</v>
      </c>
      <c r="G19" s="3"/>
    </row>
    <row r="20" spans="1:7" ht="13.5">
      <c r="A20" s="21"/>
      <c r="B20" s="9"/>
      <c r="C20" s="9"/>
      <c r="D20" s="12"/>
      <c r="G20" s="3"/>
    </row>
    <row r="21" spans="1:7" ht="13.5">
      <c r="A21" s="3"/>
      <c r="B21" s="9"/>
      <c r="C21" s="9"/>
      <c r="D21" s="9"/>
      <c r="G21" s="3"/>
    </row>
    <row r="22" spans="1:7" ht="13.5">
      <c r="A22" s="23" t="s">
        <v>15</v>
      </c>
      <c r="B22" s="24"/>
      <c r="C22" s="24"/>
      <c r="D22" s="24"/>
      <c r="E22" s="25">
        <f>SUM(D15:D21)</f>
        <v>3725</v>
      </c>
      <c r="F22" s="25">
        <f>E22*12</f>
        <v>44700</v>
      </c>
      <c r="G22" s="23"/>
    </row>
    <row r="23" spans="1:7" ht="13.5">
      <c r="A23" s="3"/>
      <c r="B23" s="9"/>
      <c r="C23" s="9"/>
      <c r="D23" s="9"/>
      <c r="E23" s="9"/>
      <c r="F23" s="9"/>
      <c r="G23" s="3"/>
    </row>
    <row r="24" spans="1:7" ht="13.5">
      <c r="A24" s="1" t="s">
        <v>16</v>
      </c>
      <c r="B24" s="1"/>
      <c r="C24" s="1" t="s">
        <v>17</v>
      </c>
      <c r="D24" s="1" t="s">
        <v>1</v>
      </c>
      <c r="E24" s="2" t="s">
        <v>2</v>
      </c>
      <c r="F24" s="2" t="s">
        <v>3</v>
      </c>
      <c r="G24" s="20"/>
    </row>
    <row r="25" spans="1:7" ht="13.5">
      <c r="A25" s="13" t="s">
        <v>18</v>
      </c>
      <c r="B25" s="9"/>
      <c r="C25" s="39" t="s">
        <v>42</v>
      </c>
      <c r="D25" s="26">
        <v>4758.53</v>
      </c>
      <c r="E25" s="27">
        <f>IF(UPPER(C25)="Y",D25/12,D25)</f>
        <v>396.5441666666666</v>
      </c>
      <c r="F25" s="27">
        <f>IF(UPPER(D25)="Y",E25,E25*12)</f>
        <v>4758.53</v>
      </c>
      <c r="G25" s="3"/>
    </row>
    <row r="26" spans="1:7" ht="13.5">
      <c r="A26" s="13" t="s">
        <v>20</v>
      </c>
      <c r="B26" s="9"/>
      <c r="C26" s="12" t="s">
        <v>19</v>
      </c>
      <c r="D26" s="26">
        <v>0</v>
      </c>
      <c r="E26" s="27">
        <f>IF(UPPER(C26)="Y",D26/12,D26)</f>
        <v>0</v>
      </c>
      <c r="F26" s="27">
        <f>IF(UPPER(D26)="Y",E26,E26*12)</f>
        <v>0</v>
      </c>
      <c r="G26" s="3"/>
    </row>
    <row r="27" spans="1:7" ht="13.5">
      <c r="A27" s="13" t="s">
        <v>21</v>
      </c>
      <c r="B27" s="9"/>
      <c r="C27" s="12" t="s">
        <v>19</v>
      </c>
      <c r="D27" s="26">
        <v>1256</v>
      </c>
      <c r="E27" s="27">
        <f>IF(UPPER(C27)="Y",D27/12,D27)</f>
        <v>104.66666666666667</v>
      </c>
      <c r="F27" s="27">
        <f>IF(UPPER(D27)="Y",E27,E27*12)</f>
        <v>1256</v>
      </c>
      <c r="G27" s="3"/>
    </row>
    <row r="28" spans="1:7" ht="13.5">
      <c r="A28" s="13" t="s">
        <v>22</v>
      </c>
      <c r="B28" s="9"/>
      <c r="C28" s="12" t="s">
        <v>19</v>
      </c>
      <c r="D28" s="26">
        <v>600</v>
      </c>
      <c r="E28" s="27">
        <f>IF(UPPER(C28)="Y",D28/12,D28)</f>
        <v>50</v>
      </c>
      <c r="F28" s="27">
        <f>IF(UPPER(D28)="Y",E28,E28*12)</f>
        <v>600</v>
      </c>
      <c r="G28" s="3"/>
    </row>
    <row r="29" spans="1:7" ht="13.5">
      <c r="A29" s="13" t="s">
        <v>23</v>
      </c>
      <c r="B29" s="9"/>
      <c r="C29" s="12" t="s">
        <v>19</v>
      </c>
      <c r="D29" s="26">
        <v>2146</v>
      </c>
      <c r="E29" s="27">
        <f>IF(UPPER(C29)="Y",D29/12,D29)</f>
        <v>178.83333333333334</v>
      </c>
      <c r="F29" s="27">
        <f>IF(UPPER(D29)="Y",E29,E29*12)</f>
        <v>2146</v>
      </c>
      <c r="G29" s="3"/>
    </row>
    <row r="30" spans="1:7" ht="13.5">
      <c r="A30" s="13" t="s">
        <v>24</v>
      </c>
      <c r="B30" s="9"/>
      <c r="C30" s="12" t="s">
        <v>19</v>
      </c>
      <c r="D30" s="26">
        <v>972.46</v>
      </c>
      <c r="E30" s="27">
        <f>IF(UPPER(C30)="Y",D30/12,D30)</f>
        <v>81.03833333333334</v>
      </c>
      <c r="F30" s="27">
        <f>IF(UPPER(D30)="Y",E30,E30*12)</f>
        <v>972.46</v>
      </c>
      <c r="G30" s="3"/>
    </row>
    <row r="31" spans="1:7" ht="13.5">
      <c r="A31" s="28" t="s">
        <v>25</v>
      </c>
      <c r="B31" s="9"/>
      <c r="C31" s="12" t="s">
        <v>19</v>
      </c>
      <c r="D31" s="26">
        <v>0</v>
      </c>
      <c r="E31" s="27">
        <f>IF(UPPER(C31)="Y",D31/12,D31)</f>
        <v>0</v>
      </c>
      <c r="F31" s="27">
        <f>IF(UPPER(D31)="Y",E31,E31*12)</f>
        <v>0</v>
      </c>
      <c r="G31" s="3"/>
    </row>
    <row r="32" spans="1:7" ht="13.5">
      <c r="A32" s="28" t="s">
        <v>26</v>
      </c>
      <c r="B32" s="9"/>
      <c r="C32" s="12" t="s">
        <v>19</v>
      </c>
      <c r="D32" s="26"/>
      <c r="E32" s="27">
        <f>IF(UPPER(C32)="Y",D32/12,D32)</f>
        <v>0</v>
      </c>
      <c r="F32" s="27">
        <f>IF(UPPER(D32)="Y",E32,E32*12)</f>
        <v>0</v>
      </c>
      <c r="G32" s="3"/>
    </row>
    <row r="33" spans="1:7" ht="13.5">
      <c r="A33" s="28"/>
      <c r="B33" s="9"/>
      <c r="C33" s="12"/>
      <c r="D33" s="26"/>
      <c r="E33" s="27">
        <f>IF(UPPER(C33)="Y",D33/12,D33)</f>
        <v>0</v>
      </c>
      <c r="F33" s="27">
        <f>IF(UPPER(D33)="Y",E33,E33*12)</f>
        <v>0</v>
      </c>
      <c r="G33" s="3"/>
    </row>
    <row r="34" spans="1:7" ht="13.5">
      <c r="A34" s="28"/>
      <c r="B34" s="9"/>
      <c r="C34" s="12"/>
      <c r="D34" s="26"/>
      <c r="E34" s="27">
        <f>IF(UPPER(C34)="Y",D34/12,D34)</f>
        <v>0</v>
      </c>
      <c r="F34" s="27">
        <f>IF(UPPER(D34)="Y",E34,E34*12)</f>
        <v>0</v>
      </c>
      <c r="G34" s="3"/>
    </row>
    <row r="35" spans="1:7" ht="13.5">
      <c r="A35" s="28"/>
      <c r="B35" s="9"/>
      <c r="C35" s="12"/>
      <c r="D35" s="26"/>
      <c r="E35" s="27">
        <f>IF(UPPER(C35)="Y",D35/12,D35)</f>
        <v>0</v>
      </c>
      <c r="F35" s="27">
        <f>IF(UPPER(D35)="Y",E35,E35*12)</f>
        <v>0</v>
      </c>
      <c r="G35" s="3"/>
    </row>
    <row r="36" spans="1:7" ht="13.5">
      <c r="A36" s="13" t="s">
        <v>27</v>
      </c>
      <c r="C36" s="9"/>
      <c r="D36" s="29">
        <v>0.08</v>
      </c>
      <c r="E36" s="27">
        <f>$E$22*D36</f>
        <v>298</v>
      </c>
      <c r="F36" s="27">
        <f>E36*12</f>
        <v>3576</v>
      </c>
      <c r="G36" s="30"/>
    </row>
    <row r="37" spans="1:7" ht="13.5">
      <c r="A37" s="13" t="s">
        <v>28</v>
      </c>
      <c r="D37" s="29">
        <v>0.1</v>
      </c>
      <c r="E37" s="27">
        <f>$E$22*D37</f>
        <v>372.5</v>
      </c>
      <c r="F37" s="27">
        <f>E37*12</f>
        <v>4470</v>
      </c>
      <c r="G37" s="3"/>
    </row>
    <row r="38" spans="1:7" ht="13.5">
      <c r="A38" s="13" t="s">
        <v>29</v>
      </c>
      <c r="C38" s="9"/>
      <c r="D38" s="29">
        <v>0.05</v>
      </c>
      <c r="E38" s="27">
        <f>$E$22*D38</f>
        <v>186.25</v>
      </c>
      <c r="F38" s="27">
        <f>E38*12</f>
        <v>2235</v>
      </c>
      <c r="G38" s="3"/>
    </row>
    <row r="39" spans="1:7" ht="13.5">
      <c r="A39" s="15"/>
      <c r="B39" s="17"/>
      <c r="C39" s="17"/>
      <c r="D39" s="17"/>
      <c r="E39" s="17"/>
      <c r="F39" s="17"/>
      <c r="G39" s="18"/>
    </row>
    <row r="40" spans="1:7" ht="15">
      <c r="A40" s="15" t="s">
        <v>30</v>
      </c>
      <c r="B40" s="17"/>
      <c r="C40" s="17"/>
      <c r="D40" s="17"/>
      <c r="E40" s="31">
        <f>SUM(E25:E39)</f>
        <v>1667.8325</v>
      </c>
      <c r="F40" s="31">
        <f>SUM(F25:F39)</f>
        <v>20013.989999999998</v>
      </c>
      <c r="G40" s="18"/>
    </row>
    <row r="41" spans="1:7" ht="15">
      <c r="A41" s="13"/>
      <c r="B41" s="9"/>
      <c r="C41" s="9"/>
      <c r="D41" s="9"/>
      <c r="E41" s="32"/>
      <c r="F41" s="32"/>
      <c r="G41" s="3"/>
    </row>
    <row r="42" spans="1:7" ht="15">
      <c r="A42" s="1" t="s">
        <v>31</v>
      </c>
      <c r="B42" s="1"/>
      <c r="C42" s="1"/>
      <c r="D42" s="1"/>
      <c r="E42" s="2" t="s">
        <v>2</v>
      </c>
      <c r="F42" s="2" t="s">
        <v>3</v>
      </c>
      <c r="G42" s="20"/>
    </row>
    <row r="43" spans="1:7" ht="15">
      <c r="A43" s="13" t="s">
        <v>32</v>
      </c>
      <c r="B43" s="9"/>
      <c r="C43" s="9"/>
      <c r="D43" s="9"/>
      <c r="E43" s="32">
        <f>E22-E40</f>
        <v>2057.1675</v>
      </c>
      <c r="F43" s="32">
        <f>F22-F40</f>
        <v>24686.010000000002</v>
      </c>
      <c r="G43" s="3"/>
    </row>
    <row r="44" spans="1:7" ht="15">
      <c r="A44" s="13" t="s">
        <v>33</v>
      </c>
      <c r="B44" s="9"/>
      <c r="C44" s="9"/>
      <c r="D44" s="9"/>
      <c r="E44" s="32">
        <f>-E6</f>
        <v>-2154.93958271794</v>
      </c>
      <c r="F44" s="33">
        <f>-F6</f>
        <v>-25859.274992615283</v>
      </c>
      <c r="G44" s="3"/>
    </row>
    <row r="45" spans="1:7" ht="15">
      <c r="A45" s="13" t="s">
        <v>34</v>
      </c>
      <c r="B45" s="9"/>
      <c r="C45" s="9"/>
      <c r="D45" s="34">
        <f>F45/D4</f>
        <v>-0.0022187310752936474</v>
      </c>
      <c r="E45" s="32">
        <f>E43+E44</f>
        <v>-97.77208271794007</v>
      </c>
      <c r="F45" s="32">
        <f>F43+F44</f>
        <v>-1173.2649926152808</v>
      </c>
      <c r="G45" s="3"/>
    </row>
    <row r="46" spans="1:7" ht="15">
      <c r="A46" s="13"/>
      <c r="B46" s="9"/>
      <c r="C46" s="9"/>
      <c r="D46" s="34"/>
      <c r="E46" s="32"/>
      <c r="F46" s="32"/>
      <c r="G46" s="3"/>
    </row>
    <row r="47" spans="1:7" ht="15">
      <c r="A47" s="13" t="s">
        <v>35</v>
      </c>
      <c r="D47" s="9">
        <f>D5+D7+D11</f>
        <v>159640</v>
      </c>
      <c r="E47" s="9"/>
      <c r="F47" s="9"/>
      <c r="G47" s="3"/>
    </row>
    <row r="48" spans="1:7" ht="15">
      <c r="A48" s="13" t="s">
        <v>36</v>
      </c>
      <c r="B48" s="9"/>
      <c r="C48" s="9"/>
      <c r="D48" s="35">
        <f>F43/D4</f>
        <v>0.04668307488653556</v>
      </c>
      <c r="E48" s="32"/>
      <c r="G48" s="3"/>
    </row>
    <row r="49" spans="1:7" ht="15">
      <c r="A49" s="13" t="s">
        <v>37</v>
      </c>
      <c r="D49" s="34">
        <f>F45/D47</f>
        <v>-0.0073494424493565575</v>
      </c>
      <c r="E49" s="9"/>
      <c r="F49" s="9"/>
      <c r="G49" s="3"/>
    </row>
    <row r="50" spans="1:7" ht="15">
      <c r="A50" s="13" t="s">
        <v>38</v>
      </c>
      <c r="B50" s="34"/>
      <c r="C50" s="9"/>
      <c r="D50" s="36">
        <f>D47/F45</f>
        <v>-136.06474326328657</v>
      </c>
      <c r="E50" s="9"/>
      <c r="F50" s="9"/>
      <c r="G50" s="3"/>
    </row>
    <row r="51" spans="1:7" ht="15">
      <c r="A51" s="13"/>
      <c r="B51" s="34"/>
      <c r="C51" s="9"/>
      <c r="D51" s="36"/>
      <c r="E51" s="9"/>
      <c r="F51" s="9"/>
      <c r="G51" s="3"/>
    </row>
    <row r="52" spans="1:7" ht="15">
      <c r="A52" s="13" t="s">
        <v>39</v>
      </c>
      <c r="C52" s="37">
        <v>0.08</v>
      </c>
      <c r="D52" s="9">
        <f>F43/C52</f>
        <v>308575.125</v>
      </c>
      <c r="E52" s="9"/>
      <c r="G52" s="3"/>
    </row>
    <row r="53" spans="1:7" ht="15">
      <c r="A53" s="15"/>
      <c r="B53" s="17"/>
      <c r="C53" s="17"/>
      <c r="D53" s="17"/>
      <c r="E53" s="17"/>
      <c r="F53" s="17"/>
      <c r="G53" s="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Rachelle Berube</cp:lastModifiedBy>
  <dcterms:created xsi:type="dcterms:W3CDTF">2010-07-23T01:06:16Z</dcterms:created>
  <dcterms:modified xsi:type="dcterms:W3CDTF">2010-07-23T01:06:17Z</dcterms:modified>
  <cp:category/>
  <cp:version/>
  <cp:contentType/>
  <cp:contentStatus/>
</cp:coreProperties>
</file>